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7848" activeTab="0"/>
  </bookViews>
  <sheets>
    <sheet name="Улаган" sheetId="1" r:id="rId1"/>
  </sheets>
  <definedNames>
    <definedName name="_xlnm.Print_Area" localSheetId="0">'Улаган'!$A$1:$M$35</definedName>
  </definedNames>
  <calcPr fullCalcOnLoad="1" fullPrecision="0"/>
</workbook>
</file>

<file path=xl/sharedStrings.xml><?xml version="1.0" encoding="utf-8"?>
<sst xmlns="http://schemas.openxmlformats.org/spreadsheetml/2006/main" count="48" uniqueCount="43">
  <si>
    <t xml:space="preserve">Расчет поступлений налога на имущество организаций </t>
  </si>
  <si>
    <t>тыс. рублей</t>
  </si>
  <si>
    <t>№ п.п.</t>
  </si>
  <si>
    <t>Наименование показателя</t>
  </si>
  <si>
    <t>Источники данных</t>
  </si>
  <si>
    <t>Темп, %</t>
  </si>
  <si>
    <t xml:space="preserve">
2024 год
прогноз
</t>
  </si>
  <si>
    <t>Сумма налога, исчисленная к уплате в бюджет исходя из среднегодовой стоимости , тыс.руб.</t>
  </si>
  <si>
    <t>Сумма налога, исчисленная к уплате в бюджет исходя из кадастровой стоимости, тыс руб.</t>
  </si>
  <si>
    <t>Сумма налога, исчисленная к уплате в бюджет-всего , тыс.руб.</t>
  </si>
  <si>
    <t xml:space="preserve">Сумма начисленная, тыс.руб. </t>
  </si>
  <si>
    <t xml:space="preserve">
Сумма налога на имущество организаций, тыс.руб.
</t>
  </si>
  <si>
    <t xml:space="preserve">Налоговая база в виде среднегодовой стоимости имущества, тыс.руб. 
</t>
  </si>
  <si>
    <t>Налоговая база в виде кадастровой стоимости, тыс.руб.</t>
  </si>
  <si>
    <r>
      <t xml:space="preserve">Ставка налога на имущество организаций, исчисленная исходя из кадастровой стоимости, </t>
    </r>
    <r>
      <rPr>
        <b/>
        <sz val="14"/>
        <color indexed="8"/>
        <rFont val="Times New Roman"/>
        <family val="1"/>
      </rPr>
      <t>%</t>
    </r>
  </si>
  <si>
    <r>
      <t>Ставка налога на имущество организаций, исчисленная исходя из среднегодовой стоимости,</t>
    </r>
    <r>
      <rPr>
        <b/>
        <sz val="14"/>
        <color indexed="8"/>
        <rFont val="Times New Roman"/>
        <family val="1"/>
      </rPr>
      <t>%</t>
    </r>
  </si>
  <si>
    <r>
      <t>Коэффициент переходящих платежей,</t>
    </r>
    <r>
      <rPr>
        <b/>
        <i/>
        <sz val="14"/>
        <color indexed="8"/>
        <rFont val="Times New Roman"/>
        <family val="1"/>
      </rPr>
      <t>%</t>
    </r>
    <r>
      <rPr>
        <b/>
        <i/>
        <vertAlign val="superscript"/>
        <sz val="14"/>
        <color indexed="8"/>
        <rFont val="Times New Roman"/>
        <family val="1"/>
      </rPr>
      <t>1</t>
    </r>
  </si>
  <si>
    <r>
      <t>фактор F</t>
    </r>
    <r>
      <rPr>
        <i/>
        <vertAlign val="superscript"/>
        <sz val="14"/>
        <color indexed="8"/>
        <rFont val="Times New Roman"/>
        <family val="1"/>
      </rPr>
      <t xml:space="preserve">2 </t>
    </r>
    <r>
      <rPr>
        <i/>
        <sz val="14"/>
        <color indexed="8"/>
        <rFont val="Times New Roman"/>
        <family val="1"/>
      </rPr>
      <t>(+/-)</t>
    </r>
  </si>
  <si>
    <t>Расчет коэффициента собираемости</t>
  </si>
  <si>
    <t>Отчет по форме 1-НМ</t>
  </si>
  <si>
    <t>Ксоб - расчётный уровень собираемости, с учётом динамики показателя собираемости по данному виду налога, сложившегося в предшествующие отчетные периоды, %                                                              Расчётный уровень собираемости определяется по данным отчета по форме № 1-НМ как частное от деления суммы поступившего налога на сумму начисленного налога</t>
  </si>
  <si>
    <t>Код строки</t>
  </si>
  <si>
    <t>Ксоб</t>
  </si>
  <si>
    <t>начислено</t>
  </si>
  <si>
    <t>поступило</t>
  </si>
  <si>
    <t>отчет 1-НМ</t>
  </si>
  <si>
    <t xml:space="preserve">
2025 год
прогноз
</t>
  </si>
  <si>
    <r>
      <t xml:space="preserve">Коэффициент собираемости, </t>
    </r>
    <r>
      <rPr>
        <b/>
        <i/>
        <sz val="14"/>
        <color indexed="8"/>
        <rFont val="Times New Roman"/>
        <family val="1"/>
      </rPr>
      <t>%</t>
    </r>
  </si>
  <si>
    <t xml:space="preserve">отчет 5-НИО, стр.1510, 
</t>
  </si>
  <si>
    <t xml:space="preserve">отчет 5-НИО, стр.1520, 
</t>
  </si>
  <si>
    <t xml:space="preserve">отчет 5-НИО, стр.1601, </t>
  </si>
  <si>
    <t xml:space="preserve">отчет 5-НИО, стр.1610, </t>
  </si>
  <si>
    <t>стр.5+стр.6</t>
  </si>
  <si>
    <t xml:space="preserve">отчет 1-НМ, стр.1570,
</t>
  </si>
  <si>
    <t>2022 год
факт</t>
  </si>
  <si>
    <t xml:space="preserve">
2023 год
оценка
</t>
  </si>
  <si>
    <t xml:space="preserve">
2026 год
прогноз
</t>
  </si>
  <si>
    <t>МО "Улаганский район"</t>
  </si>
  <si>
    <t>стр.8/стр.7*100%</t>
  </si>
  <si>
    <t>стр.8*стр.10 (+) стр.11</t>
  </si>
  <si>
    <t>Расчет доп. доходов по НИО в связи с отменой льготы по автодорогам регионального значения</t>
  </si>
  <si>
    <t xml:space="preserve">Сумма налога на имущество организаций, тыс.руб. с учетом доп. Доходовв связи с отменной льгот по автодорогам регионального значения  </t>
  </si>
  <si>
    <t xml:space="preserve">Приложение 1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</si>
</sst>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#,##0.00\ &quot;₽&quot;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vertAlign val="superscript"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vertAlign val="superscript"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8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b/>
      <sz val="24"/>
      <color indexed="8"/>
      <name val="Times New Roman"/>
      <family val="1"/>
    </font>
    <font>
      <sz val="16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1"/>
      <color theme="1"/>
      <name val="Times New Roman"/>
      <family val="1"/>
    </font>
    <font>
      <sz val="18"/>
      <color rgb="FFFF0000"/>
      <name val="Times New Roman"/>
      <family val="1"/>
    </font>
    <font>
      <sz val="12"/>
      <color theme="1"/>
      <name val="Times New Roman"/>
      <family val="1"/>
    </font>
    <font>
      <b/>
      <sz val="24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20"/>
      <color theme="1"/>
      <name val="Times New Roman"/>
      <family val="1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vertical="center" wrapText="1"/>
    </xf>
    <xf numFmtId="0" fontId="58" fillId="0" borderId="10" xfId="0" applyFont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59" fillId="33" borderId="1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1" fontId="57" fillId="33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10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62" fillId="0" borderId="0" xfId="0" applyFont="1" applyAlignment="1">
      <alignment/>
    </xf>
    <xf numFmtId="165" fontId="63" fillId="0" borderId="0" xfId="0" applyNumberFormat="1" applyFont="1" applyAlignment="1">
      <alignment horizontal="center" vertical="center"/>
    </xf>
    <xf numFmtId="0" fontId="64" fillId="0" borderId="0" xfId="0" applyFont="1" applyAlignment="1">
      <alignment horizontal="right" vertical="center" wrapText="1"/>
    </xf>
    <xf numFmtId="165" fontId="60" fillId="0" borderId="0" xfId="0" applyNumberFormat="1" applyFont="1" applyAlignment="1">
      <alignment horizontal="center" vertical="center"/>
    </xf>
    <xf numFmtId="0" fontId="57" fillId="0" borderId="0" xfId="0" applyFont="1" applyBorder="1" applyAlignment="1">
      <alignment horizontal="right" vertical="center" wrapText="1"/>
    </xf>
    <xf numFmtId="0" fontId="65" fillId="0" borderId="11" xfId="0" applyFont="1" applyBorder="1" applyAlignment="1">
      <alignment horizontal="center" vertical="center" wrapText="1"/>
    </xf>
    <xf numFmtId="1" fontId="62" fillId="34" borderId="12" xfId="0" applyNumberFormat="1" applyFont="1" applyFill="1" applyBorder="1" applyAlignment="1">
      <alignment horizontal="center" vertical="center" wrapText="1"/>
    </xf>
    <xf numFmtId="1" fontId="62" fillId="34" borderId="12" xfId="0" applyNumberFormat="1" applyFont="1" applyFill="1" applyBorder="1" applyAlignment="1">
      <alignment horizontal="center" vertical="center"/>
    </xf>
    <xf numFmtId="1" fontId="66" fillId="34" borderId="12" xfId="0" applyNumberFormat="1" applyFont="1" applyFill="1" applyBorder="1" applyAlignment="1">
      <alignment horizontal="center" vertical="center"/>
    </xf>
    <xf numFmtId="1" fontId="62" fillId="0" borderId="13" xfId="0" applyNumberFormat="1" applyFont="1" applyBorder="1" applyAlignment="1">
      <alignment horizontal="center" vertical="center" wrapText="1"/>
    </xf>
    <xf numFmtId="1" fontId="65" fillId="0" borderId="14" xfId="0" applyNumberFormat="1" applyFont="1" applyBorder="1" applyAlignment="1">
      <alignment horizontal="center" vertical="center" wrapText="1"/>
    </xf>
    <xf numFmtId="164" fontId="14" fillId="0" borderId="13" xfId="60" applyNumberFormat="1" applyFont="1" applyBorder="1" applyAlignment="1">
      <alignment horizontal="center" vertical="center"/>
    </xf>
    <xf numFmtId="3" fontId="16" fillId="0" borderId="10" xfId="0" applyNumberFormat="1" applyFont="1" applyFill="1" applyBorder="1" applyAlignment="1">
      <alignment vertical="center" wrapText="1"/>
    </xf>
    <xf numFmtId="10" fontId="16" fillId="0" borderId="10" xfId="57" applyNumberFormat="1" applyFont="1" applyFill="1" applyBorder="1" applyAlignment="1" applyProtection="1">
      <alignment vertical="center" wrapText="1"/>
      <protection locked="0"/>
    </xf>
    <xf numFmtId="3" fontId="16" fillId="0" borderId="15" xfId="0" applyNumberFormat="1" applyFont="1" applyFill="1" applyBorder="1" applyAlignment="1" applyProtection="1">
      <alignment vertical="center" wrapText="1"/>
      <protection/>
    </xf>
    <xf numFmtId="10" fontId="16" fillId="33" borderId="10" xfId="57" applyNumberFormat="1" applyFont="1" applyFill="1" applyBorder="1" applyAlignment="1">
      <alignment vertical="center" wrapText="1"/>
    </xf>
    <xf numFmtId="3" fontId="16" fillId="33" borderId="10" xfId="0" applyNumberFormat="1" applyFont="1" applyFill="1" applyBorder="1" applyAlignment="1" applyProtection="1">
      <alignment vertical="center" wrapText="1"/>
      <protection locked="0"/>
    </xf>
    <xf numFmtId="2" fontId="65" fillId="0" borderId="14" xfId="0" applyNumberFormat="1" applyFont="1" applyBorder="1" applyAlignment="1">
      <alignment horizontal="center" vertical="center" wrapText="1"/>
    </xf>
    <xf numFmtId="2" fontId="65" fillId="0" borderId="16" xfId="0" applyNumberFormat="1" applyFont="1" applyBorder="1" applyAlignment="1">
      <alignment horizontal="center" vertical="center" wrapText="1"/>
    </xf>
    <xf numFmtId="2" fontId="65" fillId="0" borderId="12" xfId="0" applyNumberFormat="1" applyFont="1" applyBorder="1" applyAlignment="1">
      <alignment horizontal="center" vertical="center" wrapText="1"/>
    </xf>
    <xf numFmtId="10" fontId="16" fillId="0" borderId="10" xfId="0" applyNumberFormat="1" applyFont="1" applyFill="1" applyBorder="1" applyAlignment="1">
      <alignment vertical="center" wrapText="1"/>
    </xf>
    <xf numFmtId="164" fontId="14" fillId="33" borderId="13" xfId="62" applyNumberFormat="1" applyFont="1" applyFill="1" applyBorder="1" applyAlignment="1">
      <alignment horizontal="center" vertical="center"/>
    </xf>
    <xf numFmtId="164" fontId="14" fillId="33" borderId="17" xfId="62" applyNumberFormat="1" applyFont="1" applyFill="1" applyBorder="1" applyAlignment="1">
      <alignment horizontal="center" vertical="center"/>
    </xf>
    <xf numFmtId="164" fontId="14" fillId="33" borderId="18" xfId="62" applyNumberFormat="1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57" fillId="0" borderId="0" xfId="0" applyFont="1" applyBorder="1" applyAlignment="1">
      <alignment horizontal="right" vertical="center" wrapText="1"/>
    </xf>
    <xf numFmtId="0" fontId="67" fillId="0" borderId="19" xfId="0" applyFont="1" applyBorder="1" applyAlignment="1" applyProtection="1">
      <alignment horizontal="center" vertical="center" wrapText="1"/>
      <protection locked="0"/>
    </xf>
    <xf numFmtId="0" fontId="60" fillId="0" borderId="19" xfId="0" applyFont="1" applyBorder="1" applyAlignment="1" applyProtection="1">
      <alignment horizontal="center" vertical="center" wrapText="1"/>
      <protection locked="0"/>
    </xf>
    <xf numFmtId="0" fontId="62" fillId="0" borderId="17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1" fontId="62" fillId="0" borderId="17" xfId="0" applyNumberFormat="1" applyFont="1" applyBorder="1" applyAlignment="1">
      <alignment horizontal="center" vertical="center" wrapText="1"/>
    </xf>
    <xf numFmtId="1" fontId="62" fillId="0" borderId="18" xfId="0" applyNumberFormat="1" applyFont="1" applyBorder="1" applyAlignment="1">
      <alignment horizontal="center" vertical="center" wrapText="1"/>
    </xf>
    <xf numFmtId="164" fontId="14" fillId="0" borderId="17" xfId="60" applyNumberFormat="1" applyFont="1" applyBorder="1" applyAlignment="1">
      <alignment horizontal="center" vertical="center"/>
    </xf>
    <xf numFmtId="164" fontId="14" fillId="0" borderId="18" xfId="6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3" fontId="16" fillId="33" borderId="0" xfId="0" applyNumberFormat="1" applyFont="1" applyFill="1" applyBorder="1" applyAlignment="1" applyProtection="1">
      <alignment vertical="center" wrapText="1"/>
      <protection locked="0"/>
    </xf>
    <xf numFmtId="10" fontId="68" fillId="33" borderId="0" xfId="0" applyNumberFormat="1" applyFont="1" applyFill="1" applyBorder="1" applyAlignment="1" applyProtection="1">
      <alignment vertical="center" wrapText="1"/>
      <protection locked="0"/>
    </xf>
    <xf numFmtId="166" fontId="68" fillId="33" borderId="0" xfId="0" applyNumberFormat="1" applyFont="1" applyFill="1" applyBorder="1" applyAlignment="1" applyProtection="1">
      <alignment vertical="center" wrapText="1"/>
      <protection locked="0"/>
    </xf>
    <xf numFmtId="3" fontId="68" fillId="33" borderId="0" xfId="0" applyNumberFormat="1" applyFont="1" applyFill="1" applyBorder="1" applyAlignment="1" applyProtection="1">
      <alignment vertical="center" wrapText="1"/>
      <protection locked="0"/>
    </xf>
    <xf numFmtId="10" fontId="58" fillId="33" borderId="0" xfId="57" applyNumberFormat="1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 applyProtection="1">
      <alignment vertical="center" wrapText="1"/>
      <protection locked="0"/>
    </xf>
    <xf numFmtId="3" fontId="16" fillId="33" borderId="10" xfId="0" applyNumberFormat="1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10" fontId="16" fillId="0" borderId="10" xfId="57" applyNumberFormat="1" applyFont="1" applyFill="1" applyBorder="1" applyAlignment="1">
      <alignment vertical="center" wrapText="1"/>
    </xf>
    <xf numFmtId="0" fontId="39" fillId="0" borderId="0" xfId="0" applyFont="1" applyFill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4" fontId="16" fillId="33" borderId="10" xfId="0" applyNumberFormat="1" applyFont="1" applyFill="1" applyBorder="1" applyAlignment="1" applyProtection="1">
      <alignment vertical="center" wrapText="1"/>
      <protection locked="0"/>
    </xf>
    <xf numFmtId="0" fontId="14" fillId="0" borderId="10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10" fontId="16" fillId="33" borderId="10" xfId="0" applyNumberFormat="1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 wrapText="1"/>
    </xf>
    <xf numFmtId="10" fontId="16" fillId="33" borderId="10" xfId="0" applyNumberFormat="1" applyFont="1" applyFill="1" applyBorder="1" applyAlignment="1" applyProtection="1">
      <alignment vertical="center" wrapText="1"/>
      <protection locked="0"/>
    </xf>
    <xf numFmtId="166" fontId="16" fillId="33" borderId="10" xfId="0" applyNumberFormat="1" applyFont="1" applyFill="1" applyBorder="1" applyAlignment="1" applyProtection="1">
      <alignment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dxfs count="38">
    <dxf>
      <font>
        <b val="0"/>
        <i val="0"/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b val="0"/>
        <i val="0"/>
        <color rgb="FFFF0000"/>
      </font>
    </dxf>
    <dxf>
      <font>
        <color rgb="FF00B050"/>
      </font>
    </dxf>
    <dxf>
      <font>
        <color rgb="FF00B050"/>
      </font>
      <border/>
    </dxf>
    <dxf>
      <font>
        <b val="0"/>
        <i val="0"/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22</xdr:row>
      <xdr:rowOff>0</xdr:rowOff>
    </xdr:from>
    <xdr:ext cx="295275" cy="1047750"/>
    <xdr:sp>
      <xdr:nvSpPr>
        <xdr:cNvPr id="1" name="AutoShape 7"/>
        <xdr:cNvSpPr>
          <a:spLocks noChangeAspect="1"/>
        </xdr:cNvSpPr>
      </xdr:nvSpPr>
      <xdr:spPr>
        <a:xfrm>
          <a:off x="5248275" y="13115925"/>
          <a:ext cx="29527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295275" cy="1047750"/>
    <xdr:sp>
      <xdr:nvSpPr>
        <xdr:cNvPr id="2" name="AutoShape 10"/>
        <xdr:cNvSpPr>
          <a:spLocks noChangeAspect="1"/>
        </xdr:cNvSpPr>
      </xdr:nvSpPr>
      <xdr:spPr>
        <a:xfrm>
          <a:off x="5248275" y="13115925"/>
          <a:ext cx="29527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295275" cy="304800"/>
    <xdr:sp>
      <xdr:nvSpPr>
        <xdr:cNvPr id="3" name="AutoShape 7"/>
        <xdr:cNvSpPr>
          <a:spLocks noChangeAspect="1"/>
        </xdr:cNvSpPr>
      </xdr:nvSpPr>
      <xdr:spPr>
        <a:xfrm>
          <a:off x="5248275" y="1311592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295275" cy="304800"/>
    <xdr:sp>
      <xdr:nvSpPr>
        <xdr:cNvPr id="4" name="AutoShape 7"/>
        <xdr:cNvSpPr>
          <a:spLocks noChangeAspect="1"/>
        </xdr:cNvSpPr>
      </xdr:nvSpPr>
      <xdr:spPr>
        <a:xfrm>
          <a:off x="5248275" y="1311592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295275" cy="304800"/>
    <xdr:sp>
      <xdr:nvSpPr>
        <xdr:cNvPr id="5" name="AutoShape 7"/>
        <xdr:cNvSpPr>
          <a:spLocks noChangeAspect="1"/>
        </xdr:cNvSpPr>
      </xdr:nvSpPr>
      <xdr:spPr>
        <a:xfrm>
          <a:off x="5248275" y="1311592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295275" cy="304800"/>
    <xdr:sp>
      <xdr:nvSpPr>
        <xdr:cNvPr id="6" name="AutoShape 7"/>
        <xdr:cNvSpPr>
          <a:spLocks noChangeAspect="1"/>
        </xdr:cNvSpPr>
      </xdr:nvSpPr>
      <xdr:spPr>
        <a:xfrm>
          <a:off x="5248275" y="1311592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295275" cy="304800"/>
    <xdr:sp>
      <xdr:nvSpPr>
        <xdr:cNvPr id="7" name="AutoShape 7"/>
        <xdr:cNvSpPr>
          <a:spLocks noChangeAspect="1"/>
        </xdr:cNvSpPr>
      </xdr:nvSpPr>
      <xdr:spPr>
        <a:xfrm>
          <a:off x="5248275" y="1311592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295275" cy="304800"/>
    <xdr:sp>
      <xdr:nvSpPr>
        <xdr:cNvPr id="8" name="AutoShape 7"/>
        <xdr:cNvSpPr>
          <a:spLocks noChangeAspect="1"/>
        </xdr:cNvSpPr>
      </xdr:nvSpPr>
      <xdr:spPr>
        <a:xfrm>
          <a:off x="5248275" y="1311592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295275" cy="304800"/>
    <xdr:sp>
      <xdr:nvSpPr>
        <xdr:cNvPr id="9" name="AutoShape 7"/>
        <xdr:cNvSpPr>
          <a:spLocks noChangeAspect="1"/>
        </xdr:cNvSpPr>
      </xdr:nvSpPr>
      <xdr:spPr>
        <a:xfrm>
          <a:off x="5248275" y="1311592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295275" cy="304800"/>
    <xdr:sp>
      <xdr:nvSpPr>
        <xdr:cNvPr id="10" name="AutoShape 7"/>
        <xdr:cNvSpPr>
          <a:spLocks noChangeAspect="1"/>
        </xdr:cNvSpPr>
      </xdr:nvSpPr>
      <xdr:spPr>
        <a:xfrm>
          <a:off x="5248275" y="1311592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295275" cy="304800"/>
    <xdr:sp>
      <xdr:nvSpPr>
        <xdr:cNvPr id="11" name="AutoShape 7"/>
        <xdr:cNvSpPr>
          <a:spLocks noChangeAspect="1"/>
        </xdr:cNvSpPr>
      </xdr:nvSpPr>
      <xdr:spPr>
        <a:xfrm>
          <a:off x="5248275" y="1311592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295275" cy="304800"/>
    <xdr:sp>
      <xdr:nvSpPr>
        <xdr:cNvPr id="12" name="AutoShape 7"/>
        <xdr:cNvSpPr>
          <a:spLocks noChangeAspect="1"/>
        </xdr:cNvSpPr>
      </xdr:nvSpPr>
      <xdr:spPr>
        <a:xfrm>
          <a:off x="5248275" y="1311592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295275" cy="304800"/>
    <xdr:sp>
      <xdr:nvSpPr>
        <xdr:cNvPr id="13" name="AutoShape 7"/>
        <xdr:cNvSpPr>
          <a:spLocks noChangeAspect="1"/>
        </xdr:cNvSpPr>
      </xdr:nvSpPr>
      <xdr:spPr>
        <a:xfrm>
          <a:off x="5248275" y="1311592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295275" cy="304800"/>
    <xdr:sp>
      <xdr:nvSpPr>
        <xdr:cNvPr id="14" name="AutoShape 7"/>
        <xdr:cNvSpPr>
          <a:spLocks noChangeAspect="1"/>
        </xdr:cNvSpPr>
      </xdr:nvSpPr>
      <xdr:spPr>
        <a:xfrm>
          <a:off x="5248275" y="1311592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295275" cy="304800"/>
    <xdr:sp>
      <xdr:nvSpPr>
        <xdr:cNvPr id="15" name="AutoShape 7"/>
        <xdr:cNvSpPr>
          <a:spLocks noChangeAspect="1"/>
        </xdr:cNvSpPr>
      </xdr:nvSpPr>
      <xdr:spPr>
        <a:xfrm>
          <a:off x="5248275" y="1311592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295275" cy="304800"/>
    <xdr:sp>
      <xdr:nvSpPr>
        <xdr:cNvPr id="16" name="AutoShape 7"/>
        <xdr:cNvSpPr>
          <a:spLocks noChangeAspect="1"/>
        </xdr:cNvSpPr>
      </xdr:nvSpPr>
      <xdr:spPr>
        <a:xfrm>
          <a:off x="5248275" y="1311592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295275" cy="304800"/>
    <xdr:sp>
      <xdr:nvSpPr>
        <xdr:cNvPr id="17" name="AutoShape 7"/>
        <xdr:cNvSpPr>
          <a:spLocks noChangeAspect="1"/>
        </xdr:cNvSpPr>
      </xdr:nvSpPr>
      <xdr:spPr>
        <a:xfrm>
          <a:off x="5248275" y="1311592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295275" cy="1190625"/>
    <xdr:sp>
      <xdr:nvSpPr>
        <xdr:cNvPr id="18" name="AutoShape 13"/>
        <xdr:cNvSpPr>
          <a:spLocks noChangeAspect="1"/>
        </xdr:cNvSpPr>
      </xdr:nvSpPr>
      <xdr:spPr>
        <a:xfrm>
          <a:off x="5248275" y="13115925"/>
          <a:ext cx="2952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295275" cy="304800"/>
    <xdr:sp>
      <xdr:nvSpPr>
        <xdr:cNvPr id="19" name="AutoShape 7"/>
        <xdr:cNvSpPr>
          <a:spLocks noChangeAspect="1"/>
        </xdr:cNvSpPr>
      </xdr:nvSpPr>
      <xdr:spPr>
        <a:xfrm>
          <a:off x="5248275" y="1311592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295275" cy="304800"/>
    <xdr:sp>
      <xdr:nvSpPr>
        <xdr:cNvPr id="20" name="AutoShape 7"/>
        <xdr:cNvSpPr>
          <a:spLocks noChangeAspect="1"/>
        </xdr:cNvSpPr>
      </xdr:nvSpPr>
      <xdr:spPr>
        <a:xfrm>
          <a:off x="5248275" y="1311592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295275" cy="304800"/>
    <xdr:sp>
      <xdr:nvSpPr>
        <xdr:cNvPr id="21" name="AutoShape 7"/>
        <xdr:cNvSpPr>
          <a:spLocks noChangeAspect="1"/>
        </xdr:cNvSpPr>
      </xdr:nvSpPr>
      <xdr:spPr>
        <a:xfrm>
          <a:off x="5248275" y="1311592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295275" cy="304800"/>
    <xdr:sp>
      <xdr:nvSpPr>
        <xdr:cNvPr id="22" name="AutoShape 7"/>
        <xdr:cNvSpPr>
          <a:spLocks noChangeAspect="1"/>
        </xdr:cNvSpPr>
      </xdr:nvSpPr>
      <xdr:spPr>
        <a:xfrm>
          <a:off x="5248275" y="1311592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295275" cy="304800"/>
    <xdr:sp>
      <xdr:nvSpPr>
        <xdr:cNvPr id="23" name="AutoShape 7"/>
        <xdr:cNvSpPr>
          <a:spLocks noChangeAspect="1"/>
        </xdr:cNvSpPr>
      </xdr:nvSpPr>
      <xdr:spPr>
        <a:xfrm>
          <a:off x="5248275" y="1311592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295275" cy="304800"/>
    <xdr:sp>
      <xdr:nvSpPr>
        <xdr:cNvPr id="24" name="AutoShape 7"/>
        <xdr:cNvSpPr>
          <a:spLocks noChangeAspect="1"/>
        </xdr:cNvSpPr>
      </xdr:nvSpPr>
      <xdr:spPr>
        <a:xfrm>
          <a:off x="8181975" y="1311592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295275" cy="304800"/>
    <xdr:sp>
      <xdr:nvSpPr>
        <xdr:cNvPr id="25" name="AutoShape 7"/>
        <xdr:cNvSpPr>
          <a:spLocks noChangeAspect="1"/>
        </xdr:cNvSpPr>
      </xdr:nvSpPr>
      <xdr:spPr>
        <a:xfrm>
          <a:off x="8181975" y="1311592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295275" cy="304800"/>
    <xdr:sp>
      <xdr:nvSpPr>
        <xdr:cNvPr id="26" name="AutoShape 7"/>
        <xdr:cNvSpPr>
          <a:spLocks noChangeAspect="1"/>
        </xdr:cNvSpPr>
      </xdr:nvSpPr>
      <xdr:spPr>
        <a:xfrm>
          <a:off x="8181975" y="1311592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714375</xdr:colOff>
      <xdr:row>22</xdr:row>
      <xdr:rowOff>19050</xdr:rowOff>
    </xdr:from>
    <xdr:ext cx="371475" cy="390525"/>
    <xdr:sp>
      <xdr:nvSpPr>
        <xdr:cNvPr id="27" name="AutoShape 7"/>
        <xdr:cNvSpPr>
          <a:spLocks noChangeAspect="1"/>
        </xdr:cNvSpPr>
      </xdr:nvSpPr>
      <xdr:spPr>
        <a:xfrm flipV="1">
          <a:off x="7429500" y="13134975"/>
          <a:ext cx="3714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</a:t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295275" cy="304800"/>
    <xdr:sp>
      <xdr:nvSpPr>
        <xdr:cNvPr id="28" name="AutoShape 7"/>
        <xdr:cNvSpPr>
          <a:spLocks noChangeAspect="1"/>
        </xdr:cNvSpPr>
      </xdr:nvSpPr>
      <xdr:spPr>
        <a:xfrm>
          <a:off x="5248275" y="1311592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295275" cy="304800"/>
    <xdr:sp>
      <xdr:nvSpPr>
        <xdr:cNvPr id="29" name="AutoShape 7"/>
        <xdr:cNvSpPr>
          <a:spLocks noChangeAspect="1"/>
        </xdr:cNvSpPr>
      </xdr:nvSpPr>
      <xdr:spPr>
        <a:xfrm>
          <a:off x="5248275" y="1311592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295275" cy="304800"/>
    <xdr:sp>
      <xdr:nvSpPr>
        <xdr:cNvPr id="30" name="AutoShape 7"/>
        <xdr:cNvSpPr>
          <a:spLocks noChangeAspect="1"/>
        </xdr:cNvSpPr>
      </xdr:nvSpPr>
      <xdr:spPr>
        <a:xfrm>
          <a:off x="5248275" y="1311592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295275" cy="304800"/>
    <xdr:sp>
      <xdr:nvSpPr>
        <xdr:cNvPr id="31" name="AutoShape 7"/>
        <xdr:cNvSpPr>
          <a:spLocks noChangeAspect="1"/>
        </xdr:cNvSpPr>
      </xdr:nvSpPr>
      <xdr:spPr>
        <a:xfrm>
          <a:off x="5248275" y="1311592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295275" cy="304800"/>
    <xdr:sp>
      <xdr:nvSpPr>
        <xdr:cNvPr id="32" name="AutoShape 7"/>
        <xdr:cNvSpPr>
          <a:spLocks noChangeAspect="1"/>
        </xdr:cNvSpPr>
      </xdr:nvSpPr>
      <xdr:spPr>
        <a:xfrm>
          <a:off x="5248275" y="1311592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295275" cy="304800"/>
    <xdr:sp>
      <xdr:nvSpPr>
        <xdr:cNvPr id="33" name="AutoShape 7"/>
        <xdr:cNvSpPr>
          <a:spLocks noChangeAspect="1"/>
        </xdr:cNvSpPr>
      </xdr:nvSpPr>
      <xdr:spPr>
        <a:xfrm>
          <a:off x="5248275" y="1311592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295275" cy="304800"/>
    <xdr:sp>
      <xdr:nvSpPr>
        <xdr:cNvPr id="34" name="AutoShape 7"/>
        <xdr:cNvSpPr>
          <a:spLocks noChangeAspect="1"/>
        </xdr:cNvSpPr>
      </xdr:nvSpPr>
      <xdr:spPr>
        <a:xfrm>
          <a:off x="5248275" y="1311592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295275" cy="304800"/>
    <xdr:sp>
      <xdr:nvSpPr>
        <xdr:cNvPr id="35" name="AutoShape 7"/>
        <xdr:cNvSpPr>
          <a:spLocks noChangeAspect="1"/>
        </xdr:cNvSpPr>
      </xdr:nvSpPr>
      <xdr:spPr>
        <a:xfrm>
          <a:off x="5248275" y="1311592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85" zoomScaleNormal="85" zoomScaleSheetLayoutView="91" zoomScalePageLayoutView="0" workbookViewId="0" topLeftCell="A1">
      <selection activeCell="C4" sqref="C4:I4"/>
    </sheetView>
  </sheetViews>
  <sheetFormatPr defaultColWidth="9.140625" defaultRowHeight="15"/>
  <cols>
    <col min="1" max="1" width="6.57421875" style="1" customWidth="1"/>
    <col min="2" max="2" width="49.00390625" style="1" customWidth="1"/>
    <col min="3" max="3" width="23.140625" style="1" customWidth="1"/>
    <col min="4" max="4" width="10.7109375" style="1" customWidth="1"/>
    <col min="5" max="5" width="11.28125" style="1" customWidth="1"/>
    <col min="6" max="6" width="10.7109375" style="1" customWidth="1"/>
    <col min="7" max="7" width="11.28125" style="1" customWidth="1"/>
    <col min="8" max="8" width="10.7109375" style="1" customWidth="1"/>
    <col min="9" max="9" width="11.28125" style="1" customWidth="1"/>
    <col min="10" max="10" width="10.7109375" style="1" customWidth="1"/>
    <col min="11" max="11" width="11.28125" style="1" customWidth="1"/>
    <col min="12" max="12" width="10.7109375" style="1" customWidth="1"/>
    <col min="13" max="13" width="11.28125" style="1" customWidth="1"/>
    <col min="14" max="14" width="11.7109375" style="1" bestFit="1" customWidth="1"/>
    <col min="15" max="16384" width="9.140625" style="1" customWidth="1"/>
  </cols>
  <sheetData>
    <row r="1" spans="12:13" ht="15">
      <c r="L1" s="42" t="s">
        <v>42</v>
      </c>
      <c r="M1" s="42"/>
    </row>
    <row r="2" spans="1:13" ht="25.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2:13" ht="17.25">
      <c r="B3" s="2"/>
      <c r="C3" s="2"/>
      <c r="D3" s="2"/>
      <c r="E3" s="2"/>
      <c r="F3" s="2"/>
      <c r="G3" s="2"/>
      <c r="H3" s="2"/>
      <c r="I3" s="3"/>
      <c r="J3" s="44"/>
      <c r="K3" s="44"/>
      <c r="L3" s="44" t="s">
        <v>1</v>
      </c>
      <c r="M3" s="44"/>
    </row>
    <row r="4" spans="1:11" s="21" customFormat="1" ht="33" customHeight="1" thickBot="1">
      <c r="A4" s="19"/>
      <c r="B4" s="20"/>
      <c r="C4" s="45" t="s">
        <v>37</v>
      </c>
      <c r="D4" s="46"/>
      <c r="E4" s="46"/>
      <c r="F4" s="46"/>
      <c r="G4" s="46"/>
      <c r="H4" s="46"/>
      <c r="I4" s="46"/>
      <c r="J4" s="19"/>
      <c r="K4" s="19"/>
    </row>
    <row r="5" spans="2:13" ht="17.25">
      <c r="B5" s="2"/>
      <c r="C5" s="2"/>
      <c r="D5" s="2"/>
      <c r="E5" s="2"/>
      <c r="F5" s="2"/>
      <c r="G5" s="2"/>
      <c r="H5" s="2"/>
      <c r="I5" s="3"/>
      <c r="J5" s="22"/>
      <c r="K5" s="22"/>
      <c r="L5" s="22"/>
      <c r="M5" s="22"/>
    </row>
    <row r="6" spans="1:13" ht="69">
      <c r="A6" s="8" t="s">
        <v>2</v>
      </c>
      <c r="B6" s="8" t="s">
        <v>3</v>
      </c>
      <c r="C6" s="8" t="s">
        <v>4</v>
      </c>
      <c r="D6" s="9" t="s">
        <v>34</v>
      </c>
      <c r="E6" s="10" t="s">
        <v>5</v>
      </c>
      <c r="F6" s="8" t="s">
        <v>35</v>
      </c>
      <c r="G6" s="8" t="s">
        <v>5</v>
      </c>
      <c r="H6" s="8" t="s">
        <v>6</v>
      </c>
      <c r="I6" s="8" t="s">
        <v>5</v>
      </c>
      <c r="J6" s="8" t="s">
        <v>26</v>
      </c>
      <c r="K6" s="8" t="s">
        <v>5</v>
      </c>
      <c r="L6" s="8" t="s">
        <v>36</v>
      </c>
      <c r="M6" s="8" t="s">
        <v>5</v>
      </c>
    </row>
    <row r="7" spans="1:13" ht="87.75" customHeight="1">
      <c r="A7" s="11">
        <v>1</v>
      </c>
      <c r="B7" s="4" t="s">
        <v>12</v>
      </c>
      <c r="C7" s="70" t="s">
        <v>28</v>
      </c>
      <c r="D7" s="30">
        <v>465675</v>
      </c>
      <c r="E7" s="38">
        <v>0.5985</v>
      </c>
      <c r="F7" s="30">
        <v>397138</v>
      </c>
      <c r="G7" s="33">
        <f>F7/D7</f>
        <v>0.8528</v>
      </c>
      <c r="H7" s="34">
        <v>401110</v>
      </c>
      <c r="I7" s="33">
        <f>H7/F7</f>
        <v>1.01</v>
      </c>
      <c r="J7" s="34">
        <v>403520</v>
      </c>
      <c r="K7" s="33">
        <f>J7/H7</f>
        <v>1.006</v>
      </c>
      <c r="L7" s="34">
        <v>403520</v>
      </c>
      <c r="M7" s="33">
        <f>L7/J7</f>
        <v>1</v>
      </c>
    </row>
    <row r="8" spans="1:13" ht="96.75" customHeight="1">
      <c r="A8" s="11">
        <v>2</v>
      </c>
      <c r="B8" s="4" t="s">
        <v>13</v>
      </c>
      <c r="C8" s="70" t="s">
        <v>29</v>
      </c>
      <c r="D8" s="30">
        <v>4860</v>
      </c>
      <c r="E8" s="38">
        <v>1.4132</v>
      </c>
      <c r="F8" s="30">
        <v>6841</v>
      </c>
      <c r="G8" s="33">
        <f>F8/D8</f>
        <v>1.4076</v>
      </c>
      <c r="H8" s="34">
        <v>6920</v>
      </c>
      <c r="I8" s="33">
        <f aca="true" t="shared" si="0" ref="I8:I18">H8/F8</f>
        <v>1.0115</v>
      </c>
      <c r="J8" s="34">
        <v>6970</v>
      </c>
      <c r="K8" s="33">
        <f>J8/H8</f>
        <v>1.0072</v>
      </c>
      <c r="L8" s="34">
        <v>6970</v>
      </c>
      <c r="M8" s="33">
        <f aca="true" t="shared" si="1" ref="M8:M18">L8/J8</f>
        <v>1</v>
      </c>
    </row>
    <row r="9" spans="1:13" ht="54">
      <c r="A9" s="11">
        <v>3</v>
      </c>
      <c r="B9" s="4" t="s">
        <v>15</v>
      </c>
      <c r="C9" s="70"/>
      <c r="D9" s="31">
        <v>0.0192</v>
      </c>
      <c r="E9" s="31"/>
      <c r="F9" s="31">
        <v>0.0172</v>
      </c>
      <c r="G9" s="31"/>
      <c r="H9" s="31">
        <v>0.0172</v>
      </c>
      <c r="I9" s="66"/>
      <c r="J9" s="31">
        <v>0.0172</v>
      </c>
      <c r="K9" s="66"/>
      <c r="L9" s="31">
        <v>0.0172</v>
      </c>
      <c r="M9" s="66"/>
    </row>
    <row r="10" spans="1:13" ht="54">
      <c r="A10" s="11">
        <v>4</v>
      </c>
      <c r="B10" s="4" t="s">
        <v>14</v>
      </c>
      <c r="C10" s="70"/>
      <c r="D10" s="31">
        <v>0.02</v>
      </c>
      <c r="E10" s="31"/>
      <c r="F10" s="31">
        <v>0.0121</v>
      </c>
      <c r="G10" s="31"/>
      <c r="H10" s="31">
        <v>0.0121</v>
      </c>
      <c r="I10" s="66"/>
      <c r="J10" s="31">
        <v>0.0121</v>
      </c>
      <c r="K10" s="66"/>
      <c r="L10" s="31">
        <v>0.0121</v>
      </c>
      <c r="M10" s="66"/>
    </row>
    <row r="11" spans="1:13" s="67" customFormat="1" ht="87" customHeight="1">
      <c r="A11" s="63">
        <v>5</v>
      </c>
      <c r="B11" s="64" t="s">
        <v>7</v>
      </c>
      <c r="C11" s="65" t="s">
        <v>30</v>
      </c>
      <c r="D11" s="30">
        <v>8928</v>
      </c>
      <c r="E11" s="66"/>
      <c r="F11" s="30">
        <v>6841</v>
      </c>
      <c r="G11" s="66">
        <f>F11/D11</f>
        <v>0.7662</v>
      </c>
      <c r="H11" s="30">
        <v>6899</v>
      </c>
      <c r="I11" s="66">
        <f t="shared" si="0"/>
        <v>1.0085</v>
      </c>
      <c r="J11" s="30">
        <v>6940</v>
      </c>
      <c r="K11" s="66">
        <f aca="true" t="shared" si="2" ref="K11:K18">J11/H11</f>
        <v>1.0059</v>
      </c>
      <c r="L11" s="30">
        <v>6940</v>
      </c>
      <c r="M11" s="66">
        <f t="shared" si="1"/>
        <v>1</v>
      </c>
    </row>
    <row r="12" spans="1:13" s="67" customFormat="1" ht="84" customHeight="1">
      <c r="A12" s="63">
        <v>6</v>
      </c>
      <c r="B12" s="64" t="s">
        <v>8</v>
      </c>
      <c r="C12" s="65" t="s">
        <v>31</v>
      </c>
      <c r="D12" s="30">
        <v>97</v>
      </c>
      <c r="E12" s="66"/>
      <c r="F12" s="30">
        <v>83</v>
      </c>
      <c r="G12" s="66">
        <f>F12/D12</f>
        <v>0.8557</v>
      </c>
      <c r="H12" s="30">
        <v>84</v>
      </c>
      <c r="I12" s="66">
        <f t="shared" si="0"/>
        <v>1.012</v>
      </c>
      <c r="J12" s="30">
        <v>85</v>
      </c>
      <c r="K12" s="66">
        <f t="shared" si="2"/>
        <v>1.0119</v>
      </c>
      <c r="L12" s="30">
        <v>85</v>
      </c>
      <c r="M12" s="66">
        <f t="shared" si="1"/>
        <v>1</v>
      </c>
    </row>
    <row r="13" spans="1:13" s="67" customFormat="1" ht="36">
      <c r="A13" s="63">
        <v>7</v>
      </c>
      <c r="B13" s="64" t="s">
        <v>9</v>
      </c>
      <c r="C13" s="65" t="s">
        <v>32</v>
      </c>
      <c r="D13" s="30">
        <f>D11+D12</f>
        <v>9025</v>
      </c>
      <c r="E13" s="66">
        <v>1.0058</v>
      </c>
      <c r="F13" s="30">
        <f>F11+F12</f>
        <v>6924</v>
      </c>
      <c r="G13" s="66">
        <f>F13/D13</f>
        <v>0.7672</v>
      </c>
      <c r="H13" s="30">
        <f>H11+H12</f>
        <v>6983</v>
      </c>
      <c r="I13" s="66">
        <f t="shared" si="0"/>
        <v>1.0085</v>
      </c>
      <c r="J13" s="30">
        <f>J11+J12</f>
        <v>7025</v>
      </c>
      <c r="K13" s="66">
        <f t="shared" si="2"/>
        <v>1.006</v>
      </c>
      <c r="L13" s="30">
        <f>L11+L12</f>
        <v>7025</v>
      </c>
      <c r="M13" s="66">
        <f t="shared" si="1"/>
        <v>1</v>
      </c>
    </row>
    <row r="14" spans="1:13" s="6" customFormat="1" ht="30.75">
      <c r="A14" s="11">
        <v>8</v>
      </c>
      <c r="B14" s="5" t="s">
        <v>10</v>
      </c>
      <c r="C14" s="71" t="s">
        <v>33</v>
      </c>
      <c r="D14" s="32">
        <v>11162</v>
      </c>
      <c r="E14" s="72">
        <v>1.377</v>
      </c>
      <c r="F14" s="30">
        <v>8550</v>
      </c>
      <c r="G14" s="33">
        <f>F14/D14</f>
        <v>0.766</v>
      </c>
      <c r="H14" s="62">
        <f>F14+F14*1.4%</f>
        <v>8670</v>
      </c>
      <c r="I14" s="33">
        <f t="shared" si="0"/>
        <v>1.014</v>
      </c>
      <c r="J14" s="62">
        <f>H14+H14*1.4%</f>
        <v>8791</v>
      </c>
      <c r="K14" s="33">
        <f t="shared" si="2"/>
        <v>1.014</v>
      </c>
      <c r="L14" s="62">
        <f>J14</f>
        <v>8791</v>
      </c>
      <c r="M14" s="33">
        <f t="shared" si="1"/>
        <v>1</v>
      </c>
    </row>
    <row r="15" spans="1:13" s="6" customFormat="1" ht="39">
      <c r="A15" s="11">
        <v>9</v>
      </c>
      <c r="B15" s="7" t="s">
        <v>16</v>
      </c>
      <c r="C15" s="71" t="s">
        <v>38</v>
      </c>
      <c r="D15" s="33">
        <f>D14/D13/100</f>
        <v>0.0124</v>
      </c>
      <c r="E15" s="62"/>
      <c r="F15" s="33">
        <v>0.0098</v>
      </c>
      <c r="G15" s="62"/>
      <c r="H15" s="33">
        <v>0.0098</v>
      </c>
      <c r="I15" s="33"/>
      <c r="J15" s="33">
        <v>0.0098</v>
      </c>
      <c r="K15" s="33"/>
      <c r="L15" s="33">
        <v>0.0098</v>
      </c>
      <c r="M15" s="33"/>
    </row>
    <row r="16" spans="1:13" s="6" customFormat="1" ht="18">
      <c r="A16" s="11">
        <v>10</v>
      </c>
      <c r="B16" s="7" t="s">
        <v>27</v>
      </c>
      <c r="C16" s="71" t="s">
        <v>25</v>
      </c>
      <c r="D16" s="33">
        <v>0.8731</v>
      </c>
      <c r="E16" s="62"/>
      <c r="F16" s="33">
        <v>0.8731</v>
      </c>
      <c r="G16" s="62"/>
      <c r="H16" s="33">
        <v>0.8731</v>
      </c>
      <c r="I16" s="33"/>
      <c r="J16" s="33">
        <v>0.8731</v>
      </c>
      <c r="K16" s="33"/>
      <c r="L16" s="33">
        <v>0.8731</v>
      </c>
      <c r="M16" s="33"/>
    </row>
    <row r="17" spans="1:13" s="6" customFormat="1" ht="20.25">
      <c r="A17" s="11">
        <v>11</v>
      </c>
      <c r="B17" s="7" t="s">
        <v>17</v>
      </c>
      <c r="C17" s="71"/>
      <c r="D17" s="34"/>
      <c r="E17" s="62"/>
      <c r="F17" s="34"/>
      <c r="G17" s="62"/>
      <c r="H17" s="34"/>
      <c r="I17" s="33"/>
      <c r="J17" s="34"/>
      <c r="K17" s="33"/>
      <c r="L17" s="34"/>
      <c r="M17" s="33"/>
    </row>
    <row r="18" spans="1:13" ht="69">
      <c r="A18" s="11">
        <v>12</v>
      </c>
      <c r="B18" s="68" t="s">
        <v>11</v>
      </c>
      <c r="C18" s="73" t="s">
        <v>39</v>
      </c>
      <c r="D18" s="34">
        <f>D14*D16+D17</f>
        <v>9746</v>
      </c>
      <c r="E18" s="74">
        <v>1.109</v>
      </c>
      <c r="F18" s="34">
        <f>F14*F16+F17</f>
        <v>7465</v>
      </c>
      <c r="G18" s="75">
        <f>F18/D18*100</f>
        <v>76.6</v>
      </c>
      <c r="H18" s="34">
        <f>H14*H16+H17</f>
        <v>7570</v>
      </c>
      <c r="I18" s="33">
        <f t="shared" si="0"/>
        <v>1.0141</v>
      </c>
      <c r="J18" s="34">
        <f>J14*J16+J17</f>
        <v>7675</v>
      </c>
      <c r="K18" s="33">
        <f t="shared" si="2"/>
        <v>1.0139</v>
      </c>
      <c r="L18" s="34">
        <f>J18</f>
        <v>7675</v>
      </c>
      <c r="M18" s="33">
        <f t="shared" si="1"/>
        <v>1</v>
      </c>
    </row>
    <row r="19" spans="1:13" ht="51.75">
      <c r="A19" s="11"/>
      <c r="B19" s="68" t="s">
        <v>40</v>
      </c>
      <c r="C19" s="73"/>
      <c r="D19" s="34"/>
      <c r="E19" s="74"/>
      <c r="F19" s="69"/>
      <c r="G19" s="75"/>
      <c r="H19" s="69">
        <v>305.42</v>
      </c>
      <c r="I19" s="33"/>
      <c r="J19" s="69">
        <v>305.42</v>
      </c>
      <c r="K19" s="33"/>
      <c r="L19" s="69">
        <v>305.42</v>
      </c>
      <c r="M19" s="33"/>
    </row>
    <row r="20" spans="1:13" ht="91.5" customHeight="1">
      <c r="A20" s="11"/>
      <c r="B20" s="68" t="s">
        <v>41</v>
      </c>
      <c r="C20" s="73"/>
      <c r="D20" s="34"/>
      <c r="E20" s="74"/>
      <c r="F20" s="34"/>
      <c r="G20" s="75"/>
      <c r="H20" s="69">
        <f>H18+H19</f>
        <v>7875.42</v>
      </c>
      <c r="I20" s="69"/>
      <c r="J20" s="69">
        <f>J18+J19</f>
        <v>7980.42</v>
      </c>
      <c r="K20" s="69"/>
      <c r="L20" s="69">
        <f>L18+L19</f>
        <v>7980.42</v>
      </c>
      <c r="M20" s="33"/>
    </row>
    <row r="21" spans="1:13" ht="18">
      <c r="A21" s="53"/>
      <c r="B21" s="59"/>
      <c r="C21" s="60"/>
      <c r="D21" s="54"/>
      <c r="E21" s="55"/>
      <c r="F21" s="54"/>
      <c r="G21" s="56"/>
      <c r="H21" s="57"/>
      <c r="I21" s="58"/>
      <c r="J21" s="57"/>
      <c r="K21" s="58"/>
      <c r="L21" s="57"/>
      <c r="M21" s="58"/>
    </row>
    <row r="22" spans="1:13" ht="18">
      <c r="A22" s="53"/>
      <c r="B22" s="59"/>
      <c r="C22" s="60"/>
      <c r="D22" s="61"/>
      <c r="E22" s="55"/>
      <c r="F22" s="54"/>
      <c r="G22" s="56"/>
      <c r="H22" s="57"/>
      <c r="I22" s="58"/>
      <c r="J22" s="57"/>
      <c r="K22" s="58"/>
      <c r="L22" s="57"/>
      <c r="M22" s="58"/>
    </row>
    <row r="23" spans="2:9" ht="15" customHeight="1">
      <c r="B23" s="12" t="s">
        <v>18</v>
      </c>
      <c r="C23" s="13"/>
      <c r="D23" s="14"/>
      <c r="E23" s="14"/>
      <c r="F23" s="14"/>
      <c r="G23" s="14"/>
      <c r="H23" s="14"/>
      <c r="I23" s="14"/>
    </row>
    <row r="24" spans="2:9" ht="22.5" hidden="1">
      <c r="B24" s="15"/>
      <c r="C24" s="14"/>
      <c r="D24" s="14"/>
      <c r="E24" s="14"/>
      <c r="F24" s="14"/>
      <c r="G24" s="14"/>
      <c r="H24" s="14"/>
      <c r="I24" s="14"/>
    </row>
    <row r="25" spans="2:9" ht="16.5" thickBot="1">
      <c r="B25" s="16" t="s">
        <v>19</v>
      </c>
      <c r="C25" s="17"/>
      <c r="D25" s="17"/>
      <c r="E25" s="17"/>
      <c r="F25" s="17"/>
      <c r="G25" s="17"/>
      <c r="H25" s="18"/>
      <c r="I25" s="18"/>
    </row>
    <row r="26" spans="2:7" ht="34.5" customHeight="1" thickBot="1">
      <c r="B26" s="47" t="s">
        <v>20</v>
      </c>
      <c r="C26" s="24" t="s">
        <v>21</v>
      </c>
      <c r="D26" s="25">
        <v>2020</v>
      </c>
      <c r="E26" s="25">
        <v>2021</v>
      </c>
      <c r="F26" s="25">
        <v>2022</v>
      </c>
      <c r="G26" s="26" t="s">
        <v>22</v>
      </c>
    </row>
    <row r="27" spans="2:7" ht="34.5" customHeight="1">
      <c r="B27" s="48"/>
      <c r="C27" s="49" t="s">
        <v>23</v>
      </c>
      <c r="D27" s="40">
        <v>2130</v>
      </c>
      <c r="E27" s="40">
        <v>8108</v>
      </c>
      <c r="F27" s="40">
        <v>11162</v>
      </c>
      <c r="G27" s="51">
        <f>SUM(D27:F28)</f>
        <v>21400</v>
      </c>
    </row>
    <row r="28" spans="2:7" ht="34.5" customHeight="1" thickBot="1">
      <c r="B28" s="48"/>
      <c r="C28" s="50"/>
      <c r="D28" s="41"/>
      <c r="E28" s="41"/>
      <c r="F28" s="41"/>
      <c r="G28" s="52"/>
    </row>
    <row r="29" spans="2:7" ht="27.75" customHeight="1" thickBot="1">
      <c r="B29" s="48"/>
      <c r="C29" s="27" t="s">
        <v>24</v>
      </c>
      <c r="D29" s="39">
        <v>7321</v>
      </c>
      <c r="E29" s="39">
        <v>8790</v>
      </c>
      <c r="F29" s="39">
        <v>9746</v>
      </c>
      <c r="G29" s="29">
        <f>SUM(D29:F29)</f>
        <v>25857</v>
      </c>
    </row>
    <row r="30" spans="2:7" ht="15.75" customHeight="1" thickBot="1">
      <c r="B30" s="23" t="s">
        <v>22</v>
      </c>
      <c r="C30" s="28"/>
      <c r="D30" s="35">
        <f>D29/D27*100</f>
        <v>343.71</v>
      </c>
      <c r="E30" s="36">
        <f>E29/E27*100</f>
        <v>108.41</v>
      </c>
      <c r="F30" s="35">
        <f>F29/F27*100</f>
        <v>87.31</v>
      </c>
      <c r="G30" s="37">
        <f>G29/G27*100</f>
        <v>120.83</v>
      </c>
    </row>
  </sheetData>
  <sheetProtection selectLockedCells="1"/>
  <mergeCells count="11">
    <mergeCell ref="F27:F28"/>
    <mergeCell ref="L1:M1"/>
    <mergeCell ref="A2:M2"/>
    <mergeCell ref="J3:K3"/>
    <mergeCell ref="L3:M3"/>
    <mergeCell ref="C4:I4"/>
    <mergeCell ref="B26:B29"/>
    <mergeCell ref="C27:C28"/>
    <mergeCell ref="E27:E28"/>
    <mergeCell ref="G27:G28"/>
    <mergeCell ref="D27:D28"/>
  </mergeCells>
  <conditionalFormatting sqref="D18:H22 J18:J22 L18:L22 I20:L20">
    <cfRule type="cellIs" priority="83" dxfId="36" operator="notEqual">
      <formula>3444444</formula>
    </cfRule>
    <cfRule type="cellIs" priority="84" dxfId="37" operator="equal">
      <formula>3444444</formula>
    </cfRule>
  </conditionalFormatting>
  <conditionalFormatting sqref="F17">
    <cfRule type="cellIs" priority="81" dxfId="36" operator="notEqual">
      <formula>111111</formula>
    </cfRule>
    <cfRule type="cellIs" priority="82" dxfId="37" operator="equal">
      <formula>111111</formula>
    </cfRule>
  </conditionalFormatting>
  <conditionalFormatting sqref="H17">
    <cfRule type="cellIs" priority="79" dxfId="36" operator="notEqual">
      <formula>111111</formula>
    </cfRule>
    <cfRule type="cellIs" priority="80" dxfId="37" operator="equal">
      <formula>111111</formula>
    </cfRule>
  </conditionalFormatting>
  <conditionalFormatting sqref="J17">
    <cfRule type="cellIs" priority="77" dxfId="36" operator="notEqual">
      <formula>111111</formula>
    </cfRule>
    <cfRule type="cellIs" priority="78" dxfId="37" operator="equal">
      <formula>111111</formula>
    </cfRule>
  </conditionalFormatting>
  <conditionalFormatting sqref="L17">
    <cfRule type="cellIs" priority="75" dxfId="36" operator="notEqual">
      <formula>111111</formula>
    </cfRule>
    <cfRule type="cellIs" priority="76" dxfId="37" operator="equal">
      <formula>111111</formula>
    </cfRule>
  </conditionalFormatting>
  <conditionalFormatting sqref="H7:H8">
    <cfRule type="cellIs" priority="73" dxfId="36" operator="notEqual">
      <formula>222333333</formula>
    </cfRule>
    <cfRule type="cellIs" priority="74" dxfId="37" operator="equal">
      <formula>222333333</formula>
    </cfRule>
  </conditionalFormatting>
  <conditionalFormatting sqref="J7:J8">
    <cfRule type="cellIs" priority="71" dxfId="36" operator="notEqual">
      <formula>223333333</formula>
    </cfRule>
    <cfRule type="cellIs" priority="72" dxfId="37" operator="equal">
      <formula>223333333</formula>
    </cfRule>
  </conditionalFormatting>
  <conditionalFormatting sqref="D9:H9 J9 L9">
    <cfRule type="cellIs" priority="53" dxfId="36" operator="notEqual">
      <formula>1.5%</formula>
    </cfRule>
    <cfRule type="cellIs" priority="54" dxfId="37" operator="equal">
      <formula>1.5%</formula>
    </cfRule>
  </conditionalFormatting>
  <conditionalFormatting sqref="D7">
    <cfRule type="cellIs" priority="59" dxfId="36" operator="notEqual">
      <formula>222222222</formula>
    </cfRule>
    <cfRule type="cellIs" priority="60" dxfId="37" operator="equal">
      <formula>222222222</formula>
    </cfRule>
  </conditionalFormatting>
  <conditionalFormatting sqref="D8">
    <cfRule type="cellIs" priority="57" dxfId="36" operator="notEqual">
      <formula>7777777</formula>
    </cfRule>
    <cfRule type="cellIs" priority="58" dxfId="37" operator="equal">
      <formula>7777777</formula>
    </cfRule>
  </conditionalFormatting>
  <conditionalFormatting sqref="D10:H10 J10 L10">
    <cfRule type="cellIs" priority="51" dxfId="36" operator="notEqual">
      <formula>1.5%</formula>
    </cfRule>
    <cfRule type="cellIs" priority="52" dxfId="37" operator="equal">
      <formula>1.5%</formula>
    </cfRule>
  </conditionalFormatting>
  <conditionalFormatting sqref="F7:F8">
    <cfRule type="cellIs" priority="21" dxfId="36" operator="notEqual">
      <formula>222222222</formula>
    </cfRule>
    <cfRule type="cellIs" priority="22" dxfId="37" operator="equal">
      <formula>222222222</formula>
    </cfRule>
  </conditionalFormatting>
  <conditionalFormatting sqref="L7:L8">
    <cfRule type="cellIs" priority="17" dxfId="36" operator="notEqual">
      <formula>223333333</formula>
    </cfRule>
    <cfRule type="cellIs" priority="18" dxfId="37" operator="equal">
      <formula>223333333</formula>
    </cfRule>
  </conditionalFormatting>
  <conditionalFormatting sqref="D14">
    <cfRule type="cellIs" priority="15" dxfId="36" operator="notEqual">
      <formula>3555555</formula>
    </cfRule>
    <cfRule type="cellIs" priority="16" dxfId="37" operator="equal">
      <formula>3555555</formula>
    </cfRule>
  </conditionalFormatting>
  <printOptions/>
  <pageMargins left="0.7086614173228347" right="0" top="0.7086614173228347" bottom="0" header="0" footer="0"/>
  <pageSetup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2023-11-09T09:43:58Z</dcterms:modified>
  <cp:category/>
  <cp:version/>
  <cp:contentType/>
  <cp:contentStatus/>
</cp:coreProperties>
</file>